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 activeTab="1"/>
  </bookViews>
  <sheets>
    <sheet name="2018" sheetId="1" r:id="rId1"/>
    <sheet name="2019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27" i="2" l="1"/>
  <c r="M18" i="2"/>
  <c r="M19" i="2"/>
  <c r="M20" i="2"/>
  <c r="M22" i="2"/>
  <c r="M23" i="2"/>
  <c r="M24" i="2"/>
  <c r="M26" i="2"/>
  <c r="M16" i="2"/>
  <c r="M15" i="2"/>
  <c r="M14" i="2"/>
  <c r="M11" i="2"/>
  <c r="M12" i="2"/>
  <c r="M9" i="2"/>
  <c r="M8" i="2"/>
  <c r="M7" i="2"/>
  <c r="M6" i="2"/>
  <c r="K7" i="2"/>
  <c r="K16" i="2"/>
  <c r="K12" i="2"/>
  <c r="K11" i="2"/>
  <c r="K9" i="2"/>
  <c r="H23" i="2"/>
  <c r="H24" i="2"/>
  <c r="H21" i="2"/>
  <c r="H26" i="2"/>
  <c r="H22" i="2"/>
  <c r="H14" i="2"/>
  <c r="H15" i="2"/>
  <c r="H16" i="2"/>
  <c r="H18" i="2"/>
  <c r="H19" i="2"/>
  <c r="H20" i="2"/>
  <c r="H7" i="2"/>
  <c r="H8" i="2"/>
  <c r="H9" i="2"/>
  <c r="H11" i="2"/>
  <c r="H12" i="2"/>
  <c r="H13" i="2"/>
  <c r="H6" i="2"/>
  <c r="G19" i="2"/>
  <c r="N20" i="2"/>
  <c r="G20" i="2"/>
  <c r="G18" i="2"/>
  <c r="G15" i="2"/>
  <c r="G11" i="2"/>
  <c r="G13" i="2"/>
  <c r="G14" i="2"/>
  <c r="N8" i="2"/>
  <c r="G9" i="2"/>
  <c r="G8" i="2"/>
  <c r="G6" i="2"/>
  <c r="G7" i="2"/>
  <c r="N23" i="2"/>
  <c r="F18" i="2"/>
  <c r="F15" i="2"/>
  <c r="F11" i="2"/>
  <c r="F9" i="2"/>
  <c r="F7" i="2"/>
  <c r="F6" i="2"/>
  <c r="H4" i="2" l="1"/>
</calcChain>
</file>

<file path=xl/comments1.xml><?xml version="1.0" encoding="utf-8"?>
<comments xmlns="http://schemas.openxmlformats.org/spreadsheetml/2006/main">
  <authors>
    <author>thao</author>
  </authors>
  <commentList>
    <comment ref="E2" authorId="0">
      <text>
        <r>
          <rPr>
            <b/>
            <sz val="9"/>
            <color indexed="81"/>
            <rFont val="Tahoma"/>
            <family val="2"/>
            <charset val="163"/>
          </rPr>
          <t>thao:</t>
        </r>
        <r>
          <rPr>
            <sz val="9"/>
            <color indexed="81"/>
            <rFont val="Tahoma"/>
            <family val="2"/>
            <charset val="163"/>
          </rPr>
          <t xml:space="preserve">
LỚP 17C2</t>
        </r>
      </text>
    </comment>
    <comment ref="F2" authorId="0">
      <text>
        <r>
          <rPr>
            <b/>
            <sz val="9"/>
            <color indexed="81"/>
            <rFont val="Tahoma"/>
            <family val="2"/>
            <charset val="163"/>
          </rPr>
          <t>thao:</t>
        </r>
        <r>
          <rPr>
            <sz val="9"/>
            <color indexed="81"/>
            <rFont val="Tahoma"/>
            <family val="2"/>
            <charset val="163"/>
          </rPr>
          <t xml:space="preserve">
13, 14, 15 CĐ
16LTCĐ</t>
        </r>
      </text>
    </comment>
  </commentList>
</comments>
</file>

<file path=xl/sharedStrings.xml><?xml version="1.0" encoding="utf-8"?>
<sst xmlns="http://schemas.openxmlformats.org/spreadsheetml/2006/main" count="237" uniqueCount="166">
  <si>
    <t>TT</t>
  </si>
  <si>
    <t>Nội dung</t>
  </si>
  <si>
    <t>Khóa</t>
  </si>
  <si>
    <t>học/</t>
  </si>
  <si>
    <t>Năm</t>
  </si>
  <si>
    <t>tốt</t>
  </si>
  <si>
    <t>nghiệp</t>
  </si>
  <si>
    <t>Số</t>
  </si>
  <si>
    <t>Sinh</t>
  </si>
  <si>
    <t>Viên</t>
  </si>
  <si>
    <t>nhập</t>
  </si>
  <si>
    <t>học</t>
  </si>
  <si>
    <t>Phân loại tốt nghiệp (%)</t>
  </si>
  <si>
    <t>Tỷ lệ</t>
  </si>
  <si>
    <t>sinh viên</t>
  </si>
  <si>
    <t>tốt nghiệp</t>
  </si>
  <si>
    <t>có việc</t>
  </si>
  <si>
    <t>làm sau</t>
  </si>
  <si>
    <t>1 năm</t>
  </si>
  <si>
    <t>ra trường</t>
  </si>
  <si>
    <t>Loại</t>
  </si>
  <si>
    <t>xuất</t>
  </si>
  <si>
    <t>sắc</t>
  </si>
  <si>
    <t>giỏi</t>
  </si>
  <si>
    <t>khá</t>
  </si>
  <si>
    <t>I</t>
  </si>
  <si>
    <t>Đại học chính quy</t>
  </si>
  <si>
    <t>Trường không đào tạo bậc đại học</t>
  </si>
  <si>
    <t>II</t>
  </si>
  <si>
    <t>Cao đẳng chính quy</t>
  </si>
  <si>
    <t>a</t>
  </si>
  <si>
    <t>Chương trình đại trà</t>
  </si>
  <si>
    <t>2015/</t>
  </si>
  <si>
    <t xml:space="preserve">0.22 </t>
  </si>
  <si>
    <t xml:space="preserve">10.23 </t>
  </si>
  <si>
    <t>a.1</t>
  </si>
  <si>
    <t>Ngành CNKT Điện-Điện tử</t>
  </si>
  <si>
    <t>a.1.1</t>
  </si>
  <si>
    <t>Điện tử</t>
  </si>
  <si>
    <t>94 </t>
  </si>
  <si>
    <t>11.76</t>
  </si>
  <si>
    <t>a.1.2</t>
  </si>
  <si>
    <t>Điện</t>
  </si>
  <si>
    <t> 273</t>
  </si>
  <si>
    <t>9.43</t>
  </si>
  <si>
    <t>a.1.3</t>
  </si>
  <si>
    <t>Tự động hóa</t>
  </si>
  <si>
    <t>11.54</t>
  </si>
  <si>
    <t>a.2</t>
  </si>
  <si>
    <t>Ngành CNKT Nhiệt</t>
  </si>
  <si>
    <t>5.97</t>
  </si>
  <si>
    <t>a.3</t>
  </si>
  <si>
    <t>Ngành CNKT Cơ khí</t>
  </si>
  <si>
    <t>a.3.1</t>
  </si>
  <si>
    <t>Chế tạo máy</t>
  </si>
  <si>
    <t>3.38</t>
  </si>
  <si>
    <t>a.3.2</t>
  </si>
  <si>
    <t>Cơ điện tử</t>
  </si>
  <si>
    <t>22.50</t>
  </si>
  <si>
    <t>a.3.3</t>
  </si>
  <si>
    <t>Cơ điện</t>
  </si>
  <si>
    <t>a.4</t>
  </si>
  <si>
    <t>Ngành CNKT Ôtô</t>
  </si>
  <si>
    <t>5.58</t>
  </si>
  <si>
    <t>a.5</t>
  </si>
  <si>
    <t>Ngành công nghệ May</t>
  </si>
  <si>
    <t>0.85</t>
  </si>
  <si>
    <t>29.91</t>
  </si>
  <si>
    <t>a.6</t>
  </si>
  <si>
    <t>Ngành CNTT</t>
  </si>
  <si>
    <t>a.6.1</t>
  </si>
  <si>
    <t>Công nghệ phần mềm</t>
  </si>
  <si>
    <t>1.45</t>
  </si>
  <si>
    <t>14.49</t>
  </si>
  <si>
    <t>a.6.2</t>
  </si>
  <si>
    <t>Mạng máy tính</t>
  </si>
  <si>
    <t>136 </t>
  </si>
  <si>
    <t>a.6.3</t>
  </si>
  <si>
    <t>Công nghệ Web</t>
  </si>
  <si>
    <t>8.33</t>
  </si>
  <si>
    <t>b</t>
  </si>
  <si>
    <t>Chương trình</t>
  </si>
  <si>
    <t>Liên thông cao đẳng</t>
  </si>
  <si>
    <t>2016/</t>
  </si>
  <si>
    <t xml:space="preserve">48.84 </t>
  </si>
  <si>
    <t>b.1</t>
  </si>
  <si>
    <t>b.1.1</t>
  </si>
  <si>
    <t>54.55</t>
  </si>
  <si>
    <t>b.2</t>
  </si>
  <si>
    <t>25.00</t>
  </si>
  <si>
    <t>b.3</t>
  </si>
  <si>
    <t>b.3.1</t>
  </si>
  <si>
    <t>66.67</t>
  </si>
  <si>
    <t>III</t>
  </si>
  <si>
    <t>Sau đại học</t>
  </si>
  <si>
    <t>Trường không đào tạo bậc sau đại học</t>
  </si>
  <si>
    <t>IV</t>
  </si>
  <si>
    <t>Trung cấp chuyên nghiệp</t>
  </si>
  <si>
    <t xml:space="preserve">8.00 </t>
  </si>
  <si>
    <t xml:space="preserve">29.33 </t>
  </si>
  <si>
    <t>Điện công nghiệp và dân dụng</t>
  </si>
  <si>
    <t>12.50</t>
  </si>
  <si>
    <t>68.75</t>
  </si>
  <si>
    <t>Công nghệ kỹ thuật nhiệt-</t>
  </si>
  <si>
    <t>9.09</t>
  </si>
  <si>
    <t>Bảo trì và sửa chữa ô tô</t>
  </si>
  <si>
    <t>5.88</t>
  </si>
  <si>
    <t>17.65</t>
  </si>
  <si>
    <t>Quản trị mạng máy tính</t>
  </si>
  <si>
    <t>16.67</t>
  </si>
  <si>
    <t>V</t>
  </si>
  <si>
    <t>Trung cấp (tín chỉ)</t>
  </si>
  <si>
    <t>2017/</t>
  </si>
  <si>
    <t xml:space="preserve">46.46 </t>
  </si>
  <si>
    <t>Điện công nghiệp</t>
  </si>
  <si>
    <t>33.33</t>
  </si>
  <si>
    <t>55.56</t>
  </si>
  <si>
    <t>VI</t>
  </si>
  <si>
    <t>Trung cấp nghề</t>
  </si>
  <si>
    <t>8.89</t>
  </si>
  <si>
    <t xml:space="preserve">51.11 </t>
  </si>
  <si>
    <t>50.00</t>
  </si>
  <si>
    <t>Điện tử công nghiệp</t>
  </si>
  <si>
    <t>28.57</t>
  </si>
  <si>
    <t>71.43</t>
  </si>
  <si>
    <t>Lắp đặt thiết bị lạnh</t>
  </si>
  <si>
    <t>Cắt gọt kim loại</t>
  </si>
  <si>
    <t>Công nghệ ô tô</t>
  </si>
  <si>
    <t>20.00</t>
  </si>
  <si>
    <t>7.69</t>
  </si>
  <si>
    <t>53.85</t>
  </si>
  <si>
    <t>May thời trang</t>
  </si>
  <si>
    <t>Kế toán doanh nghiệp</t>
  </si>
  <si>
    <t>VII</t>
  </si>
  <si>
    <t>Cao đẳng nghề</t>
  </si>
  <si>
    <t xml:space="preserve">13.04 </t>
  </si>
  <si>
    <t xml:space="preserve">26.09 </t>
  </si>
  <si>
    <t>Quản trị doanh nghiệp vừa và nhỏ</t>
  </si>
  <si>
    <t>27.27</t>
  </si>
  <si>
    <t>36.36</t>
  </si>
  <si>
    <t>Thành phố Hồ Chí Minh, ngày 23 tháng 11 năm 2018</t>
  </si>
  <si>
    <t>NGƯỜI LẬP BIỂU</t>
  </si>
  <si>
    <t xml:space="preserve">      HIỆU TRƯỞNG</t>
  </si>
  <si>
    <t xml:space="preserve">     Nguyễn Văn Tấn                                                      Phạm Hữu Lộc</t>
  </si>
  <si>
    <t>NỘI DUNG</t>
  </si>
  <si>
    <t>Số SV nhập học</t>
  </si>
  <si>
    <t>Số SV tốt nghiệp</t>
  </si>
  <si>
    <t>Loại xuất sắc</t>
  </si>
  <si>
    <t>Loại Giỏi</t>
  </si>
  <si>
    <t>Loại Khá</t>
  </si>
  <si>
    <t>Tỷ lệ SV TN có việc làm sau 1 năm ra trường</t>
  </si>
  <si>
    <t>Chương trình Liên thông cao đẳng</t>
  </si>
  <si>
    <t>SL SV Khá</t>
  </si>
  <si>
    <t>SL SV XS</t>
  </si>
  <si>
    <t>2016 / 
2019</t>
  </si>
  <si>
    <t>2017 / 
2019</t>
  </si>
  <si>
    <t>Khóa học/ Năm TN</t>
  </si>
  <si>
    <t>SỐ LƯỢNG SV TỐT NGHIỆP</t>
  </si>
  <si>
    <t>Tháng 1</t>
  </si>
  <si>
    <t>Tháng 3</t>
  </si>
  <si>
    <t>SL SV Gioi</t>
  </si>
  <si>
    <t>Tháng 8 + 10</t>
  </si>
  <si>
    <t>b.4</t>
  </si>
  <si>
    <t>a.3.4</t>
  </si>
  <si>
    <t>CNC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</si>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</sst>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b/>
      <i/>
      <sz val="13"/>
      <color theme="1"/>
      <name val="Times New Roman"/>
      <family val="1"/>
      <charset val="163"/>
    </font>
    <font>
      <i/>
      <sz val="13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i/>
      <sz val="12"/>
      <color theme="1"/>
      <name val="Times New Roman"/>
      <family val="1"/>
      <charset val="163"/>
    </font>
    <font>
      <i/>
      <sz val="12"/>
      <color theme="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i/>
      <sz val="15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color rgb="FFC00000"/>
      <name val="Times New Roman"/>
      <family val="1"/>
      <charset val="163"/>
    </font>
    <font>
      <sz val="12"/>
      <color rgb="FFC00000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14"/>
      <color rgb="FFC00000"/>
      <name val="Times New Roman"/>
      <family val="1"/>
      <charset val="163"/>
    </font>
    <font>
      <sz val="9"/>
      <color indexed="81"/>
      <name val="Tahoma"/>
      <family val="2"/>
      <charset val="163"/>
    </font>
    <font>
      <b/>
      <sz val="9"/>
      <color indexed="81"/>
      <name val="Tahoma"/>
      <family val="2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1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6" xfId="0" applyFont="1" applyBorder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9" fontId="1" fillId="0" borderId="7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right" vertical="center" wrapText="1"/>
    </xf>
    <xf numFmtId="0" fontId="1" fillId="0" borderId="7" xfId="0" applyFont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9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/>
    </xf>
    <xf numFmtId="0" fontId="5" fillId="2" borderId="19" xfId="0" applyFont="1" applyFill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0" borderId="19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14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10" fillId="0" borderId="19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21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3" fillId="0" borderId="19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left" vertical="center"/>
    </xf>
    <xf numFmtId="0" fontId="16" fillId="0" borderId="19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4" fillId="0" borderId="19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3"/>
  <sheetViews>
    <sheetView workbookViewId="0">
      <selection activeCell="F15" sqref="F15:G15"/>
    </sheetView>
  </sheetViews>
  <sheetFormatPr defaultRowHeight="15"/>
  <cols>
    <col min="2" max="2" width="33.7109375" bestFit="1" customWidth="1"/>
    <col min="3" max="3" width="8.42578125" bestFit="1" customWidth="1"/>
    <col min="4" max="4" width="6.42578125" bestFit="1" customWidth="1"/>
    <col min="5" max="5" width="8.42578125" bestFit="1" customWidth="1"/>
    <col min="12" max="12" width="7.140625" bestFit="1" customWidth="1"/>
  </cols>
  <sheetData>
    <row r="1" spans="1:12" ht="16.5" customHeight="1">
      <c r="A1" s="42" t="s">
        <v>0</v>
      </c>
      <c r="B1" s="42" t="s">
        <v>1</v>
      </c>
      <c r="C1" s="1" t="s">
        <v>2</v>
      </c>
      <c r="D1" s="1" t="s">
        <v>7</v>
      </c>
      <c r="E1" s="1" t="s">
        <v>7</v>
      </c>
      <c r="F1" s="38" t="s">
        <v>12</v>
      </c>
      <c r="G1" s="82"/>
      <c r="H1" s="82"/>
      <c r="I1" s="82"/>
      <c r="J1" s="39"/>
      <c r="K1" s="68" t="s">
        <v>13</v>
      </c>
      <c r="L1" s="69"/>
    </row>
    <row r="2" spans="1:12" ht="16.5" customHeight="1">
      <c r="A2" s="63"/>
      <c r="B2" s="63"/>
      <c r="C2" s="2" t="s">
        <v>3</v>
      </c>
      <c r="D2" s="2" t="s">
        <v>8</v>
      </c>
      <c r="E2" s="2" t="s">
        <v>8</v>
      </c>
      <c r="F2" s="56"/>
      <c r="G2" s="83"/>
      <c r="H2" s="83"/>
      <c r="I2" s="83"/>
      <c r="J2" s="57"/>
      <c r="K2" s="78" t="s">
        <v>14</v>
      </c>
      <c r="L2" s="79"/>
    </row>
    <row r="3" spans="1:12" ht="16.5" customHeight="1">
      <c r="A3" s="63"/>
      <c r="B3" s="63"/>
      <c r="C3" s="2" t="s">
        <v>4</v>
      </c>
      <c r="D3" s="2" t="s">
        <v>9</v>
      </c>
      <c r="E3" s="2" t="s">
        <v>9</v>
      </c>
      <c r="F3" s="56"/>
      <c r="G3" s="83"/>
      <c r="H3" s="83"/>
      <c r="I3" s="83"/>
      <c r="J3" s="57"/>
      <c r="K3" s="78" t="s">
        <v>15</v>
      </c>
      <c r="L3" s="79"/>
    </row>
    <row r="4" spans="1:12" ht="16.5" customHeight="1">
      <c r="A4" s="63"/>
      <c r="B4" s="63"/>
      <c r="C4" s="2" t="s">
        <v>5</v>
      </c>
      <c r="D4" s="2" t="s">
        <v>10</v>
      </c>
      <c r="E4" s="2" t="s">
        <v>5</v>
      </c>
      <c r="F4" s="56"/>
      <c r="G4" s="83"/>
      <c r="H4" s="83"/>
      <c r="I4" s="83"/>
      <c r="J4" s="57"/>
      <c r="K4" s="78" t="s">
        <v>16</v>
      </c>
      <c r="L4" s="79"/>
    </row>
    <row r="5" spans="1:12" ht="16.5" customHeight="1">
      <c r="A5" s="63"/>
      <c r="B5" s="63"/>
      <c r="C5" s="2" t="s">
        <v>6</v>
      </c>
      <c r="D5" s="2" t="s">
        <v>11</v>
      </c>
      <c r="E5" s="2" t="s">
        <v>6</v>
      </c>
      <c r="F5" s="56"/>
      <c r="G5" s="83"/>
      <c r="H5" s="83"/>
      <c r="I5" s="83"/>
      <c r="J5" s="57"/>
      <c r="K5" s="78" t="s">
        <v>17</v>
      </c>
      <c r="L5" s="79"/>
    </row>
    <row r="6" spans="1:12" ht="17.25" thickBot="1">
      <c r="A6" s="63"/>
      <c r="B6" s="63"/>
      <c r="C6" s="3"/>
      <c r="D6" s="3"/>
      <c r="E6" s="3"/>
      <c r="F6" s="40"/>
      <c r="G6" s="84"/>
      <c r="H6" s="84"/>
      <c r="I6" s="84"/>
      <c r="J6" s="41"/>
      <c r="K6" s="78" t="s">
        <v>18</v>
      </c>
      <c r="L6" s="79"/>
    </row>
    <row r="7" spans="1:12" ht="16.5" customHeight="1">
      <c r="A7" s="63"/>
      <c r="B7" s="63"/>
      <c r="C7" s="3"/>
      <c r="D7" s="3"/>
      <c r="E7" s="3"/>
      <c r="F7" s="2" t="s">
        <v>20</v>
      </c>
      <c r="G7" s="68" t="s">
        <v>20</v>
      </c>
      <c r="H7" s="69"/>
      <c r="I7" s="68" t="s">
        <v>20</v>
      </c>
      <c r="J7" s="69"/>
      <c r="K7" s="78" t="s">
        <v>19</v>
      </c>
      <c r="L7" s="79"/>
    </row>
    <row r="8" spans="1:12" ht="16.5" customHeight="1">
      <c r="A8" s="63"/>
      <c r="B8" s="63"/>
      <c r="C8" s="3"/>
      <c r="D8" s="3"/>
      <c r="E8" s="3"/>
      <c r="F8" s="2" t="s">
        <v>21</v>
      </c>
      <c r="G8" s="78" t="s">
        <v>23</v>
      </c>
      <c r="H8" s="79"/>
      <c r="I8" s="78" t="s">
        <v>24</v>
      </c>
      <c r="J8" s="79"/>
      <c r="K8" s="74"/>
      <c r="L8" s="75"/>
    </row>
    <row r="9" spans="1:12" ht="17.25" thickBot="1">
      <c r="A9" s="43"/>
      <c r="B9" s="43"/>
      <c r="C9" s="4"/>
      <c r="D9" s="4"/>
      <c r="E9" s="4"/>
      <c r="F9" s="5" t="s">
        <v>22</v>
      </c>
      <c r="G9" s="80"/>
      <c r="H9" s="81"/>
      <c r="I9" s="80"/>
      <c r="J9" s="81"/>
      <c r="K9" s="76"/>
      <c r="L9" s="77"/>
    </row>
    <row r="10" spans="1:12" ht="17.25" thickBot="1">
      <c r="A10" s="6" t="s">
        <v>25</v>
      </c>
      <c r="B10" s="7" t="s">
        <v>26</v>
      </c>
      <c r="C10" s="70" t="s">
        <v>27</v>
      </c>
      <c r="D10" s="72"/>
      <c r="E10" s="72"/>
      <c r="F10" s="72"/>
      <c r="G10" s="72"/>
      <c r="H10" s="72"/>
      <c r="I10" s="72"/>
      <c r="J10" s="72"/>
      <c r="K10" s="72"/>
      <c r="L10" s="73"/>
    </row>
    <row r="11" spans="1:12" ht="17.25" thickBot="1">
      <c r="A11" s="6" t="s">
        <v>28</v>
      </c>
      <c r="B11" s="7" t="s">
        <v>29</v>
      </c>
      <c r="C11" s="8"/>
      <c r="D11" s="8"/>
      <c r="E11" s="8"/>
      <c r="F11" s="44"/>
      <c r="G11" s="45"/>
      <c r="H11" s="44"/>
      <c r="I11" s="45"/>
      <c r="J11" s="44"/>
      <c r="K11" s="45"/>
      <c r="L11" s="8"/>
    </row>
    <row r="12" spans="1:12" ht="16.5">
      <c r="A12" s="46" t="s">
        <v>30</v>
      </c>
      <c r="B12" s="48" t="s">
        <v>31</v>
      </c>
      <c r="C12" s="2" t="s">
        <v>32</v>
      </c>
      <c r="D12" s="46">
        <v>2244</v>
      </c>
      <c r="E12" s="46">
        <v>1454</v>
      </c>
      <c r="F12" s="68"/>
      <c r="G12" s="69"/>
      <c r="H12" s="68" t="s">
        <v>33</v>
      </c>
      <c r="I12" s="69"/>
      <c r="J12" s="68" t="s">
        <v>34</v>
      </c>
      <c r="K12" s="69"/>
      <c r="L12" s="46"/>
    </row>
    <row r="13" spans="1:12" ht="17.25" thickBot="1">
      <c r="A13" s="47"/>
      <c r="B13" s="49"/>
      <c r="C13" s="5">
        <v>2018</v>
      </c>
      <c r="D13" s="47"/>
      <c r="E13" s="47"/>
      <c r="F13" s="70"/>
      <c r="G13" s="71"/>
      <c r="H13" s="70"/>
      <c r="I13" s="71"/>
      <c r="J13" s="70"/>
      <c r="K13" s="71"/>
      <c r="L13" s="47"/>
    </row>
    <row r="14" spans="1:12" ht="18" thickBot="1">
      <c r="A14" s="11" t="s">
        <v>35</v>
      </c>
      <c r="B14" s="12" t="s">
        <v>36</v>
      </c>
      <c r="C14" s="8"/>
      <c r="D14" s="5">
        <v>500</v>
      </c>
      <c r="E14" s="5">
        <v>328</v>
      </c>
      <c r="F14" s="66"/>
      <c r="G14" s="67"/>
      <c r="H14" s="66"/>
      <c r="I14" s="67"/>
      <c r="J14" s="66"/>
      <c r="K14" s="67"/>
      <c r="L14" s="13">
        <v>1</v>
      </c>
    </row>
    <row r="15" spans="1:12" ht="17.25" thickBot="1">
      <c r="A15" s="14" t="s">
        <v>37</v>
      </c>
      <c r="B15" s="15" t="s">
        <v>38</v>
      </c>
      <c r="C15" s="8"/>
      <c r="D15" s="8" t="s">
        <v>39</v>
      </c>
      <c r="E15" s="8">
        <v>63</v>
      </c>
      <c r="F15" s="44"/>
      <c r="G15" s="45"/>
      <c r="H15" s="44"/>
      <c r="I15" s="45"/>
      <c r="J15" s="44" t="s">
        <v>40</v>
      </c>
      <c r="K15" s="45"/>
      <c r="L15" s="16"/>
    </row>
    <row r="16" spans="1:12" ht="17.25" thickBot="1">
      <c r="A16" s="14" t="s">
        <v>41</v>
      </c>
      <c r="B16" s="15" t="s">
        <v>42</v>
      </c>
      <c r="C16" s="8"/>
      <c r="D16" s="8" t="s">
        <v>43</v>
      </c>
      <c r="E16" s="8">
        <v>178</v>
      </c>
      <c r="F16" s="44"/>
      <c r="G16" s="45"/>
      <c r="H16" s="44"/>
      <c r="I16" s="45"/>
      <c r="J16" s="44" t="s">
        <v>44</v>
      </c>
      <c r="K16" s="45"/>
      <c r="L16" s="16"/>
    </row>
    <row r="17" spans="1:12" ht="17.25" thickBot="1">
      <c r="A17" s="14" t="s">
        <v>45</v>
      </c>
      <c r="B17" s="15" t="s">
        <v>46</v>
      </c>
      <c r="C17" s="8"/>
      <c r="D17" s="8">
        <v>133</v>
      </c>
      <c r="E17" s="8">
        <v>87</v>
      </c>
      <c r="F17" s="44"/>
      <c r="G17" s="45"/>
      <c r="H17" s="44"/>
      <c r="I17" s="45"/>
      <c r="J17" s="44" t="s">
        <v>47</v>
      </c>
      <c r="K17" s="45"/>
      <c r="L17" s="16"/>
    </row>
    <row r="18" spans="1:12" ht="18" thickBot="1">
      <c r="A18" s="17" t="s">
        <v>48</v>
      </c>
      <c r="B18" s="12" t="s">
        <v>49</v>
      </c>
      <c r="C18" s="8"/>
      <c r="D18" s="5">
        <v>187</v>
      </c>
      <c r="E18" s="5">
        <v>119</v>
      </c>
      <c r="F18" s="66"/>
      <c r="G18" s="67"/>
      <c r="H18" s="44"/>
      <c r="I18" s="45"/>
      <c r="J18" s="44" t="s">
        <v>50</v>
      </c>
      <c r="K18" s="45"/>
      <c r="L18" s="13">
        <v>1</v>
      </c>
    </row>
    <row r="19" spans="1:12" ht="18" thickBot="1">
      <c r="A19" s="17" t="s">
        <v>51</v>
      </c>
      <c r="B19" s="12" t="s">
        <v>52</v>
      </c>
      <c r="C19" s="8"/>
      <c r="D19" s="5">
        <v>524</v>
      </c>
      <c r="E19" s="5">
        <v>342</v>
      </c>
      <c r="F19" s="44"/>
      <c r="G19" s="45"/>
      <c r="H19" s="44"/>
      <c r="I19" s="45"/>
      <c r="J19" s="44"/>
      <c r="K19" s="45"/>
      <c r="L19" s="13">
        <v>1</v>
      </c>
    </row>
    <row r="20" spans="1:12" ht="17.25" thickBot="1">
      <c r="A20" s="18" t="s">
        <v>53</v>
      </c>
      <c r="B20" s="15" t="s">
        <v>54</v>
      </c>
      <c r="C20" s="8"/>
      <c r="D20" s="8">
        <v>367</v>
      </c>
      <c r="E20" s="8">
        <v>240</v>
      </c>
      <c r="F20" s="44"/>
      <c r="G20" s="45"/>
      <c r="H20" s="44"/>
      <c r="I20" s="45"/>
      <c r="J20" s="44" t="s">
        <v>55</v>
      </c>
      <c r="K20" s="45"/>
      <c r="L20" s="16"/>
    </row>
    <row r="21" spans="1:12" ht="17.25" thickBot="1">
      <c r="A21" s="18" t="s">
        <v>56</v>
      </c>
      <c r="B21" s="15" t="s">
        <v>57</v>
      </c>
      <c r="C21" s="8"/>
      <c r="D21" s="8">
        <v>76</v>
      </c>
      <c r="E21" s="8">
        <v>49</v>
      </c>
      <c r="F21" s="44"/>
      <c r="G21" s="45"/>
      <c r="H21" s="44"/>
      <c r="I21" s="45"/>
      <c r="J21" s="44" t="s">
        <v>58</v>
      </c>
      <c r="K21" s="45"/>
      <c r="L21" s="16"/>
    </row>
    <row r="22" spans="1:12" ht="17.25" thickBot="1">
      <c r="A22" s="18" t="s">
        <v>59</v>
      </c>
      <c r="B22" s="15" t="s">
        <v>60</v>
      </c>
      <c r="C22" s="8"/>
      <c r="D22" s="8">
        <v>81</v>
      </c>
      <c r="E22" s="8">
        <v>53</v>
      </c>
      <c r="F22" s="44"/>
      <c r="G22" s="45"/>
      <c r="H22" s="44"/>
      <c r="I22" s="45"/>
      <c r="J22" s="44"/>
      <c r="K22" s="45"/>
      <c r="L22" s="16"/>
    </row>
    <row r="23" spans="1:12" ht="18" thickBot="1">
      <c r="A23" s="17" t="s">
        <v>61</v>
      </c>
      <c r="B23" s="12" t="s">
        <v>62</v>
      </c>
      <c r="C23" s="8"/>
      <c r="D23" s="5">
        <v>484</v>
      </c>
      <c r="E23" s="5">
        <v>316</v>
      </c>
      <c r="F23" s="44"/>
      <c r="G23" s="45"/>
      <c r="H23" s="44"/>
      <c r="I23" s="45"/>
      <c r="J23" s="44" t="s">
        <v>63</v>
      </c>
      <c r="K23" s="45"/>
      <c r="L23" s="13">
        <v>1</v>
      </c>
    </row>
    <row r="24" spans="1:12" ht="18" thickBot="1">
      <c r="A24" s="17" t="s">
        <v>64</v>
      </c>
      <c r="B24" s="12" t="s">
        <v>65</v>
      </c>
      <c r="C24" s="8"/>
      <c r="D24" s="5">
        <v>175</v>
      </c>
      <c r="E24" s="5">
        <v>117</v>
      </c>
      <c r="F24" s="44"/>
      <c r="G24" s="45"/>
      <c r="H24" s="44" t="s">
        <v>66</v>
      </c>
      <c r="I24" s="45"/>
      <c r="J24" s="44" t="s">
        <v>67</v>
      </c>
      <c r="K24" s="45"/>
      <c r="L24" s="13">
        <v>1</v>
      </c>
    </row>
    <row r="25" spans="1:12" ht="18" thickBot="1">
      <c r="A25" s="17" t="s">
        <v>68</v>
      </c>
      <c r="B25" s="12" t="s">
        <v>69</v>
      </c>
      <c r="C25" s="8"/>
      <c r="D25" s="5">
        <v>374</v>
      </c>
      <c r="E25" s="5">
        <v>232</v>
      </c>
      <c r="F25" s="44"/>
      <c r="G25" s="45"/>
      <c r="H25" s="44"/>
      <c r="I25" s="45"/>
      <c r="J25" s="44"/>
      <c r="K25" s="45"/>
      <c r="L25" s="13">
        <v>1</v>
      </c>
    </row>
    <row r="26" spans="1:12" ht="17.25" thickBot="1">
      <c r="A26" s="14" t="s">
        <v>70</v>
      </c>
      <c r="B26" s="15" t="s">
        <v>71</v>
      </c>
      <c r="C26" s="8"/>
      <c r="D26" s="8">
        <v>170</v>
      </c>
      <c r="E26" s="8">
        <v>107</v>
      </c>
      <c r="F26" s="44"/>
      <c r="G26" s="45"/>
      <c r="H26" s="44" t="s">
        <v>72</v>
      </c>
      <c r="I26" s="45"/>
      <c r="J26" s="44" t="s">
        <v>73</v>
      </c>
      <c r="K26" s="45"/>
      <c r="L26" s="16"/>
    </row>
    <row r="27" spans="1:12" ht="17.25" thickBot="1">
      <c r="A27" s="14" t="s">
        <v>74</v>
      </c>
      <c r="B27" s="15" t="s">
        <v>75</v>
      </c>
      <c r="C27" s="8"/>
      <c r="D27" s="8" t="s">
        <v>76</v>
      </c>
      <c r="E27" s="8">
        <v>82</v>
      </c>
      <c r="F27" s="44"/>
      <c r="G27" s="45"/>
      <c r="H27" s="44"/>
      <c r="I27" s="45"/>
      <c r="J27" s="44"/>
      <c r="K27" s="45"/>
      <c r="L27" s="16"/>
    </row>
    <row r="28" spans="1:12" ht="17.25" thickBot="1">
      <c r="A28" s="14" t="s">
        <v>77</v>
      </c>
      <c r="B28" s="15" t="s">
        <v>78</v>
      </c>
      <c r="C28" s="8"/>
      <c r="D28" s="8">
        <v>68</v>
      </c>
      <c r="E28" s="8">
        <v>43</v>
      </c>
      <c r="F28" s="44"/>
      <c r="G28" s="45"/>
      <c r="H28" s="44"/>
      <c r="I28" s="45"/>
      <c r="J28" s="44" t="s">
        <v>79</v>
      </c>
      <c r="K28" s="45"/>
      <c r="L28" s="16"/>
    </row>
    <row r="29" spans="1:12" ht="16.5">
      <c r="A29" s="46" t="s">
        <v>80</v>
      </c>
      <c r="B29" s="10" t="s">
        <v>81</v>
      </c>
      <c r="C29" s="2" t="s">
        <v>83</v>
      </c>
      <c r="D29" s="46">
        <v>50</v>
      </c>
      <c r="E29" s="46">
        <v>40</v>
      </c>
      <c r="F29" s="38"/>
      <c r="G29" s="39"/>
      <c r="H29" s="38"/>
      <c r="I29" s="39"/>
      <c r="J29" s="38" t="s">
        <v>84</v>
      </c>
      <c r="K29" s="39"/>
      <c r="L29" s="42"/>
    </row>
    <row r="30" spans="1:12" ht="17.25" thickBot="1">
      <c r="A30" s="47"/>
      <c r="B30" s="7" t="s">
        <v>82</v>
      </c>
      <c r="C30" s="5">
        <v>2018</v>
      </c>
      <c r="D30" s="47"/>
      <c r="E30" s="47"/>
      <c r="F30" s="40"/>
      <c r="G30" s="41"/>
      <c r="H30" s="40"/>
      <c r="I30" s="41"/>
      <c r="J30" s="40"/>
      <c r="K30" s="41"/>
      <c r="L30" s="43"/>
    </row>
    <row r="31" spans="1:12" ht="18" thickBot="1">
      <c r="A31" s="17" t="s">
        <v>85</v>
      </c>
      <c r="B31" s="12" t="s">
        <v>36</v>
      </c>
      <c r="C31" s="8"/>
      <c r="D31" s="8"/>
      <c r="E31" s="8"/>
      <c r="F31" s="44"/>
      <c r="G31" s="45"/>
      <c r="H31" s="44"/>
      <c r="I31" s="45"/>
      <c r="J31" s="44"/>
      <c r="K31" s="45"/>
      <c r="L31" s="13">
        <v>1</v>
      </c>
    </row>
    <row r="32" spans="1:12" ht="17.25" thickBot="1">
      <c r="A32" s="14" t="s">
        <v>86</v>
      </c>
      <c r="B32" s="15" t="s">
        <v>42</v>
      </c>
      <c r="C32" s="8"/>
      <c r="D32" s="8">
        <v>19</v>
      </c>
      <c r="E32" s="8">
        <v>19</v>
      </c>
      <c r="F32" s="44"/>
      <c r="G32" s="45"/>
      <c r="H32" s="44"/>
      <c r="I32" s="45"/>
      <c r="J32" s="44" t="s">
        <v>87</v>
      </c>
      <c r="K32" s="45"/>
      <c r="L32" s="16"/>
    </row>
    <row r="33" spans="1:12" ht="18" thickBot="1">
      <c r="A33" s="17" t="s">
        <v>88</v>
      </c>
      <c r="B33" s="12" t="s">
        <v>62</v>
      </c>
      <c r="C33" s="8"/>
      <c r="D33" s="8">
        <v>19</v>
      </c>
      <c r="E33" s="8">
        <v>12</v>
      </c>
      <c r="F33" s="44"/>
      <c r="G33" s="45"/>
      <c r="H33" s="44"/>
      <c r="I33" s="45"/>
      <c r="J33" s="44" t="s">
        <v>89</v>
      </c>
      <c r="K33" s="45"/>
      <c r="L33" s="13">
        <v>1</v>
      </c>
    </row>
    <row r="34" spans="1:12" ht="18" thickBot="1">
      <c r="A34" s="17" t="s">
        <v>90</v>
      </c>
      <c r="B34" s="12" t="s">
        <v>69</v>
      </c>
      <c r="C34" s="8"/>
      <c r="D34" s="8"/>
      <c r="E34" s="8"/>
      <c r="F34" s="44"/>
      <c r="G34" s="45"/>
      <c r="H34" s="44"/>
      <c r="I34" s="45"/>
      <c r="J34" s="44"/>
      <c r="K34" s="45"/>
      <c r="L34" s="13">
        <v>1</v>
      </c>
    </row>
    <row r="35" spans="1:12" ht="17.25" thickBot="1">
      <c r="A35" s="14" t="s">
        <v>91</v>
      </c>
      <c r="B35" s="15" t="s">
        <v>75</v>
      </c>
      <c r="C35" s="8"/>
      <c r="D35" s="8">
        <v>12</v>
      </c>
      <c r="E35" s="8">
        <v>9</v>
      </c>
      <c r="F35" s="44"/>
      <c r="G35" s="45"/>
      <c r="H35" s="44"/>
      <c r="I35" s="45"/>
      <c r="J35" s="44" t="s">
        <v>92</v>
      </c>
      <c r="K35" s="45"/>
      <c r="L35" s="16"/>
    </row>
    <row r="36" spans="1:12" ht="17.25" thickBot="1">
      <c r="A36" s="6" t="s">
        <v>93</v>
      </c>
      <c r="B36" s="7" t="s">
        <v>94</v>
      </c>
      <c r="C36" s="59" t="s">
        <v>95</v>
      </c>
      <c r="D36" s="60"/>
      <c r="E36" s="60"/>
      <c r="F36" s="60"/>
      <c r="G36" s="60"/>
      <c r="H36" s="60"/>
      <c r="I36" s="60"/>
      <c r="J36" s="60"/>
      <c r="K36" s="60"/>
      <c r="L36" s="61"/>
    </row>
    <row r="37" spans="1:12" ht="16.5">
      <c r="A37" s="46" t="s">
        <v>96</v>
      </c>
      <c r="B37" s="42" t="s">
        <v>97</v>
      </c>
      <c r="C37" s="2">
        <v>2015</v>
      </c>
      <c r="D37" s="46">
        <v>430</v>
      </c>
      <c r="E37" s="46">
        <v>266</v>
      </c>
      <c r="F37" s="52"/>
      <c r="G37" s="53"/>
      <c r="H37" s="38" t="s">
        <v>98</v>
      </c>
      <c r="I37" s="39"/>
      <c r="J37" s="38" t="s">
        <v>99</v>
      </c>
      <c r="K37" s="39"/>
      <c r="L37" s="50"/>
    </row>
    <row r="38" spans="1:12" ht="16.5">
      <c r="A38" s="62"/>
      <c r="B38" s="63"/>
      <c r="C38" s="2" t="s">
        <v>83</v>
      </c>
      <c r="D38" s="62"/>
      <c r="E38" s="62"/>
      <c r="F38" s="64"/>
      <c r="G38" s="65"/>
      <c r="H38" s="56"/>
      <c r="I38" s="57"/>
      <c r="J38" s="56"/>
      <c r="K38" s="57"/>
      <c r="L38" s="58"/>
    </row>
    <row r="39" spans="1:12" ht="17.25" thickBot="1">
      <c r="A39" s="47"/>
      <c r="B39" s="43"/>
      <c r="C39" s="5">
        <v>2018</v>
      </c>
      <c r="D39" s="47"/>
      <c r="E39" s="47"/>
      <c r="F39" s="54"/>
      <c r="G39" s="55"/>
      <c r="H39" s="40"/>
      <c r="I39" s="41"/>
      <c r="J39" s="40"/>
      <c r="K39" s="41"/>
      <c r="L39" s="51"/>
    </row>
    <row r="40" spans="1:12" ht="17.25" thickBot="1">
      <c r="A40" s="19">
        <v>1</v>
      </c>
      <c r="B40" s="15" t="s">
        <v>100</v>
      </c>
      <c r="C40" s="8"/>
      <c r="D40" s="8">
        <v>111</v>
      </c>
      <c r="E40" s="8">
        <v>70</v>
      </c>
      <c r="F40" s="44"/>
      <c r="G40" s="45"/>
      <c r="H40" s="44" t="s">
        <v>101</v>
      </c>
      <c r="I40" s="45"/>
      <c r="J40" s="44" t="s">
        <v>102</v>
      </c>
      <c r="K40" s="45"/>
      <c r="L40" s="13">
        <v>1</v>
      </c>
    </row>
    <row r="41" spans="1:12" ht="17.25" thickBot="1">
      <c r="A41" s="19">
        <v>2</v>
      </c>
      <c r="B41" s="15" t="s">
        <v>103</v>
      </c>
      <c r="C41" s="8"/>
      <c r="D41" s="8">
        <v>26</v>
      </c>
      <c r="E41" s="8">
        <v>16</v>
      </c>
      <c r="F41" s="44"/>
      <c r="G41" s="45"/>
      <c r="H41" s="44" t="s">
        <v>104</v>
      </c>
      <c r="I41" s="45"/>
      <c r="J41" s="44" t="s">
        <v>87</v>
      </c>
      <c r="K41" s="45"/>
      <c r="L41" s="13">
        <v>1</v>
      </c>
    </row>
    <row r="42" spans="1:12" ht="17.25" thickBot="1">
      <c r="A42" s="19">
        <v>3</v>
      </c>
      <c r="B42" s="15" t="s">
        <v>105</v>
      </c>
      <c r="C42" s="8"/>
      <c r="D42" s="8">
        <v>180</v>
      </c>
      <c r="E42" s="8">
        <v>107</v>
      </c>
      <c r="F42" s="44"/>
      <c r="G42" s="45"/>
      <c r="H42" s="44" t="s">
        <v>106</v>
      </c>
      <c r="I42" s="45"/>
      <c r="J42" s="44" t="s">
        <v>107</v>
      </c>
      <c r="K42" s="45"/>
      <c r="L42" s="13">
        <v>1</v>
      </c>
    </row>
    <row r="43" spans="1:12" ht="17.25" thickBot="1">
      <c r="A43" s="19">
        <v>4</v>
      </c>
      <c r="B43" s="15" t="s">
        <v>108</v>
      </c>
      <c r="C43" s="8"/>
      <c r="D43" s="8">
        <v>113</v>
      </c>
      <c r="E43" s="8">
        <v>73</v>
      </c>
      <c r="F43" s="44"/>
      <c r="G43" s="45"/>
      <c r="H43" s="44" t="s">
        <v>109</v>
      </c>
      <c r="I43" s="45"/>
      <c r="J43" s="44" t="s">
        <v>109</v>
      </c>
      <c r="K43" s="45"/>
      <c r="L43" s="13">
        <v>1</v>
      </c>
    </row>
    <row r="44" spans="1:12" ht="16.5">
      <c r="A44" s="46" t="s">
        <v>110</v>
      </c>
      <c r="B44" s="48" t="s">
        <v>111</v>
      </c>
      <c r="C44" s="2" t="s">
        <v>112</v>
      </c>
      <c r="D44" s="46">
        <v>77</v>
      </c>
      <c r="E44" s="46">
        <v>48</v>
      </c>
      <c r="F44" s="52"/>
      <c r="G44" s="53"/>
      <c r="H44" s="52"/>
      <c r="I44" s="53"/>
      <c r="J44" s="38" t="s">
        <v>113</v>
      </c>
      <c r="K44" s="39"/>
      <c r="L44" s="50"/>
    </row>
    <row r="45" spans="1:12" ht="17.25" thickBot="1">
      <c r="A45" s="47"/>
      <c r="B45" s="49"/>
      <c r="C45" s="5">
        <v>2018</v>
      </c>
      <c r="D45" s="47"/>
      <c r="E45" s="47"/>
      <c r="F45" s="54"/>
      <c r="G45" s="55"/>
      <c r="H45" s="54"/>
      <c r="I45" s="55"/>
      <c r="J45" s="40"/>
      <c r="K45" s="41"/>
      <c r="L45" s="51"/>
    </row>
    <row r="46" spans="1:12" ht="17.25" thickBot="1">
      <c r="A46" s="19">
        <v>1</v>
      </c>
      <c r="B46" s="15" t="s">
        <v>114</v>
      </c>
      <c r="C46" s="8"/>
      <c r="D46" s="8">
        <v>32</v>
      </c>
      <c r="E46" s="8">
        <v>19</v>
      </c>
      <c r="F46" s="44"/>
      <c r="G46" s="45"/>
      <c r="H46" s="44"/>
      <c r="I46" s="45"/>
      <c r="J46" s="44" t="s">
        <v>115</v>
      </c>
      <c r="K46" s="45"/>
      <c r="L46" s="13">
        <v>1</v>
      </c>
    </row>
    <row r="47" spans="1:12" ht="17.25" thickBot="1">
      <c r="A47" s="19">
        <v>2</v>
      </c>
      <c r="B47" s="15" t="s">
        <v>108</v>
      </c>
      <c r="C47" s="8"/>
      <c r="D47" s="8">
        <v>45</v>
      </c>
      <c r="E47" s="8">
        <v>29</v>
      </c>
      <c r="F47" s="44"/>
      <c r="G47" s="45"/>
      <c r="H47" s="44"/>
      <c r="I47" s="45"/>
      <c r="J47" s="44" t="s">
        <v>116</v>
      </c>
      <c r="K47" s="45"/>
      <c r="L47" s="13">
        <v>1</v>
      </c>
    </row>
    <row r="48" spans="1:12" ht="16.5">
      <c r="A48" s="46" t="s">
        <v>117</v>
      </c>
      <c r="B48" s="48" t="s">
        <v>118</v>
      </c>
      <c r="C48" s="2" t="s">
        <v>32</v>
      </c>
      <c r="D48" s="46">
        <v>508</v>
      </c>
      <c r="E48" s="46">
        <v>309</v>
      </c>
      <c r="F48" s="52"/>
      <c r="G48" s="53"/>
      <c r="H48" s="38" t="s">
        <v>119</v>
      </c>
      <c r="I48" s="39"/>
      <c r="J48" s="38" t="s">
        <v>120</v>
      </c>
      <c r="K48" s="39"/>
      <c r="L48" s="50"/>
    </row>
    <row r="49" spans="1:12" ht="17.25" thickBot="1">
      <c r="A49" s="47"/>
      <c r="B49" s="49"/>
      <c r="C49" s="5">
        <v>2018</v>
      </c>
      <c r="D49" s="47"/>
      <c r="E49" s="47"/>
      <c r="F49" s="54"/>
      <c r="G49" s="55"/>
      <c r="H49" s="40"/>
      <c r="I49" s="41"/>
      <c r="J49" s="40"/>
      <c r="K49" s="41"/>
      <c r="L49" s="51"/>
    </row>
    <row r="50" spans="1:12" ht="17.25" thickBot="1">
      <c r="A50" s="19">
        <v>1</v>
      </c>
      <c r="B50" s="15" t="s">
        <v>114</v>
      </c>
      <c r="C50" s="8"/>
      <c r="D50" s="8">
        <v>48</v>
      </c>
      <c r="E50" s="8">
        <v>29</v>
      </c>
      <c r="F50" s="44"/>
      <c r="G50" s="45"/>
      <c r="H50" s="44"/>
      <c r="I50" s="45"/>
      <c r="J50" s="44" t="s">
        <v>121</v>
      </c>
      <c r="K50" s="45"/>
      <c r="L50" s="13">
        <v>1</v>
      </c>
    </row>
    <row r="51" spans="1:12" ht="17.25" thickBot="1">
      <c r="A51" s="19">
        <v>2</v>
      </c>
      <c r="B51" s="15" t="s">
        <v>122</v>
      </c>
      <c r="C51" s="8"/>
      <c r="D51" s="8">
        <v>44</v>
      </c>
      <c r="E51" s="8">
        <v>28</v>
      </c>
      <c r="F51" s="44"/>
      <c r="G51" s="45"/>
      <c r="H51" s="44" t="s">
        <v>123</v>
      </c>
      <c r="I51" s="45"/>
      <c r="J51" s="44" t="s">
        <v>124</v>
      </c>
      <c r="K51" s="45"/>
      <c r="L51" s="13">
        <v>1</v>
      </c>
    </row>
    <row r="52" spans="1:12" ht="17.25" thickBot="1">
      <c r="A52" s="19">
        <v>3</v>
      </c>
      <c r="B52" s="15" t="s">
        <v>125</v>
      </c>
      <c r="C52" s="8"/>
      <c r="D52" s="8">
        <v>52</v>
      </c>
      <c r="E52" s="8">
        <v>31</v>
      </c>
      <c r="F52" s="44"/>
      <c r="G52" s="45"/>
      <c r="H52" s="44"/>
      <c r="I52" s="45"/>
      <c r="J52" s="44" t="s">
        <v>92</v>
      </c>
      <c r="K52" s="45"/>
      <c r="L52" s="13">
        <v>1</v>
      </c>
    </row>
    <row r="53" spans="1:12" ht="17.25" thickBot="1">
      <c r="A53" s="19">
        <v>4</v>
      </c>
      <c r="B53" s="15" t="s">
        <v>126</v>
      </c>
      <c r="C53" s="8"/>
      <c r="D53" s="8">
        <v>53</v>
      </c>
      <c r="E53" s="8">
        <v>32</v>
      </c>
      <c r="F53" s="44"/>
      <c r="G53" s="45"/>
      <c r="H53" s="44"/>
      <c r="I53" s="45"/>
      <c r="J53" s="44">
        <v>100</v>
      </c>
      <c r="K53" s="45"/>
      <c r="L53" s="16"/>
    </row>
    <row r="54" spans="1:12" ht="17.25" thickBot="1">
      <c r="A54" s="19">
        <v>5</v>
      </c>
      <c r="B54" s="15" t="s">
        <v>127</v>
      </c>
      <c r="C54" s="8"/>
      <c r="D54" s="8">
        <v>113</v>
      </c>
      <c r="E54" s="8">
        <v>69</v>
      </c>
      <c r="F54" s="44"/>
      <c r="G54" s="45"/>
      <c r="H54" s="44" t="s">
        <v>128</v>
      </c>
      <c r="I54" s="45"/>
      <c r="J54" s="44" t="s">
        <v>128</v>
      </c>
      <c r="K54" s="45"/>
      <c r="L54" s="13">
        <v>1</v>
      </c>
    </row>
    <row r="55" spans="1:12" ht="17.25" thickBot="1">
      <c r="A55" s="19">
        <v>6</v>
      </c>
      <c r="B55" s="15" t="s">
        <v>108</v>
      </c>
      <c r="C55" s="8"/>
      <c r="D55" s="8">
        <v>127</v>
      </c>
      <c r="E55" s="8">
        <v>78</v>
      </c>
      <c r="F55" s="44"/>
      <c r="G55" s="45"/>
      <c r="H55" s="44" t="s">
        <v>129</v>
      </c>
      <c r="I55" s="45"/>
      <c r="J55" s="44" t="s">
        <v>130</v>
      </c>
      <c r="K55" s="45"/>
      <c r="L55" s="13">
        <v>1</v>
      </c>
    </row>
    <row r="56" spans="1:12" ht="17.25" thickBot="1">
      <c r="A56" s="19">
        <v>7</v>
      </c>
      <c r="B56" s="15" t="s">
        <v>131</v>
      </c>
      <c r="C56" s="8"/>
      <c r="D56" s="8">
        <v>29</v>
      </c>
      <c r="E56" s="8">
        <v>17</v>
      </c>
      <c r="F56" s="44"/>
      <c r="G56" s="45"/>
      <c r="H56" s="44"/>
      <c r="I56" s="45"/>
      <c r="J56" s="44">
        <v>100</v>
      </c>
      <c r="K56" s="45"/>
      <c r="L56" s="13">
        <v>1</v>
      </c>
    </row>
    <row r="57" spans="1:12" ht="17.25" thickBot="1">
      <c r="A57" s="19">
        <v>8</v>
      </c>
      <c r="B57" s="15" t="s">
        <v>132</v>
      </c>
      <c r="C57" s="8"/>
      <c r="D57" s="8">
        <v>42</v>
      </c>
      <c r="E57" s="8">
        <v>25</v>
      </c>
      <c r="F57" s="44"/>
      <c r="G57" s="45"/>
      <c r="H57" s="44"/>
      <c r="I57" s="45"/>
      <c r="J57" s="44" t="s">
        <v>115</v>
      </c>
      <c r="K57" s="45"/>
      <c r="L57" s="13">
        <v>1</v>
      </c>
    </row>
    <row r="58" spans="1:12" ht="16.5">
      <c r="A58" s="46" t="s">
        <v>133</v>
      </c>
      <c r="B58" s="48" t="s">
        <v>134</v>
      </c>
      <c r="C58" s="2" t="s">
        <v>32</v>
      </c>
      <c r="D58" s="46">
        <v>85</v>
      </c>
      <c r="E58" s="46">
        <v>53</v>
      </c>
      <c r="F58" s="38"/>
      <c r="G58" s="39"/>
      <c r="H58" s="38" t="s">
        <v>135</v>
      </c>
      <c r="I58" s="39"/>
      <c r="J58" s="38" t="s">
        <v>136</v>
      </c>
      <c r="K58" s="39"/>
      <c r="L58" s="42"/>
    </row>
    <row r="59" spans="1:12" ht="17.25" thickBot="1">
      <c r="A59" s="47"/>
      <c r="B59" s="49"/>
      <c r="C59" s="5">
        <v>2018</v>
      </c>
      <c r="D59" s="47"/>
      <c r="E59" s="47"/>
      <c r="F59" s="40"/>
      <c r="G59" s="41"/>
      <c r="H59" s="40"/>
      <c r="I59" s="41"/>
      <c r="J59" s="40"/>
      <c r="K59" s="41"/>
      <c r="L59" s="43"/>
    </row>
    <row r="60" spans="1:12" ht="17.25" thickBot="1">
      <c r="A60" s="19">
        <v>1</v>
      </c>
      <c r="B60" s="15" t="s">
        <v>137</v>
      </c>
      <c r="C60" s="8"/>
      <c r="D60" s="8">
        <v>20</v>
      </c>
      <c r="E60" s="8">
        <v>12</v>
      </c>
      <c r="F60" s="44"/>
      <c r="G60" s="45"/>
      <c r="H60" s="44" t="s">
        <v>138</v>
      </c>
      <c r="I60" s="45"/>
      <c r="J60" s="44" t="s">
        <v>139</v>
      </c>
      <c r="K60" s="45"/>
      <c r="L60" s="13">
        <v>1</v>
      </c>
    </row>
    <row r="61" spans="1:12" ht="17.25" thickBot="1">
      <c r="A61" s="19">
        <v>2</v>
      </c>
      <c r="B61" s="15" t="s">
        <v>127</v>
      </c>
      <c r="C61" s="8"/>
      <c r="D61" s="8">
        <v>65</v>
      </c>
      <c r="E61" s="8">
        <v>41</v>
      </c>
      <c r="F61" s="44"/>
      <c r="G61" s="45"/>
      <c r="H61" s="44"/>
      <c r="I61" s="45"/>
      <c r="J61" s="44" t="s">
        <v>109</v>
      </c>
      <c r="K61" s="45"/>
      <c r="L61" s="13">
        <v>1</v>
      </c>
    </row>
    <row r="63" spans="1:12" ht="16.5">
      <c r="A63" s="20"/>
      <c r="B63" s="20"/>
      <c r="C63" s="20"/>
      <c r="D63" s="20"/>
      <c r="E63" s="21" t="s">
        <v>140</v>
      </c>
    </row>
    <row r="64" spans="1:12" ht="16.5">
      <c r="A64" s="22"/>
      <c r="B64" s="9" t="s">
        <v>141</v>
      </c>
      <c r="C64" s="9"/>
      <c r="D64" s="22"/>
      <c r="E64" s="23" t="s">
        <v>142</v>
      </c>
    </row>
    <row r="65" spans="1:1" ht="15.75">
      <c r="A65" s="22"/>
    </row>
    <row r="66" spans="1:1" ht="15.75">
      <c r="A66" s="24"/>
    </row>
    <row r="67" spans="1:1" ht="15.75">
      <c r="A67" s="24"/>
    </row>
    <row r="68" spans="1:1" ht="15.75">
      <c r="A68" s="24"/>
    </row>
    <row r="69" spans="1:1" ht="15.75">
      <c r="A69" s="24"/>
    </row>
    <row r="70" spans="1:1" ht="15.75">
      <c r="A70" s="24"/>
    </row>
    <row r="71" spans="1:1" ht="15.75">
      <c r="A71" s="24"/>
    </row>
    <row r="72" spans="1:1" ht="15.75">
      <c r="A72" s="25" t="s">
        <v>143</v>
      </c>
    </row>
    <row r="73" spans="1:1" ht="15.75">
      <c r="A73" s="25"/>
    </row>
  </sheetData>
  <mergeCells count="178">
    <mergeCell ref="A12:A13"/>
    <mergeCell ref="B12:B13"/>
    <mergeCell ref="D12:D13"/>
    <mergeCell ref="E12:E13"/>
    <mergeCell ref="F12:G13"/>
    <mergeCell ref="H12:I13"/>
    <mergeCell ref="K8:L8"/>
    <mergeCell ref="K9:L9"/>
    <mergeCell ref="G7:H7"/>
    <mergeCell ref="G8:H8"/>
    <mergeCell ref="G9:H9"/>
    <mergeCell ref="I7:J7"/>
    <mergeCell ref="I8:J8"/>
    <mergeCell ref="I9:J9"/>
    <mergeCell ref="A1:A9"/>
    <mergeCell ref="B1:B9"/>
    <mergeCell ref="F1:J6"/>
    <mergeCell ref="K1:L1"/>
    <mergeCell ref="K2:L2"/>
    <mergeCell ref="K3:L3"/>
    <mergeCell ref="K4:L4"/>
    <mergeCell ref="K5:L5"/>
    <mergeCell ref="K6:L6"/>
    <mergeCell ref="K7:L7"/>
    <mergeCell ref="J12:K13"/>
    <mergeCell ref="L12:L13"/>
    <mergeCell ref="F14:G14"/>
    <mergeCell ref="H14:I14"/>
    <mergeCell ref="J14:K14"/>
    <mergeCell ref="F15:G15"/>
    <mergeCell ref="H15:I15"/>
    <mergeCell ref="J15:K15"/>
    <mergeCell ref="C10:L10"/>
    <mergeCell ref="F11:G11"/>
    <mergeCell ref="H11:I11"/>
    <mergeCell ref="J11:K11"/>
    <mergeCell ref="F18:G18"/>
    <mergeCell ref="H18:I18"/>
    <mergeCell ref="J18:K18"/>
    <mergeCell ref="F19:G19"/>
    <mergeCell ref="H19:I19"/>
    <mergeCell ref="J19:K19"/>
    <mergeCell ref="F16:G16"/>
    <mergeCell ref="H16:I16"/>
    <mergeCell ref="J16:K16"/>
    <mergeCell ref="F17:G17"/>
    <mergeCell ref="H17:I17"/>
    <mergeCell ref="J17:K17"/>
    <mergeCell ref="F22:G22"/>
    <mergeCell ref="H22:I22"/>
    <mergeCell ref="J22:K22"/>
    <mergeCell ref="F23:G23"/>
    <mergeCell ref="H23:I23"/>
    <mergeCell ref="J23:K23"/>
    <mergeCell ref="F20:G20"/>
    <mergeCell ref="H20:I20"/>
    <mergeCell ref="J20:K20"/>
    <mergeCell ref="F21:G21"/>
    <mergeCell ref="H21:I21"/>
    <mergeCell ref="J21:K21"/>
    <mergeCell ref="F26:G26"/>
    <mergeCell ref="H26:I26"/>
    <mergeCell ref="J26:K26"/>
    <mergeCell ref="F27:G27"/>
    <mergeCell ref="H27:I27"/>
    <mergeCell ref="J27:K27"/>
    <mergeCell ref="F24:G24"/>
    <mergeCell ref="H24:I24"/>
    <mergeCell ref="J24:K24"/>
    <mergeCell ref="F25:G25"/>
    <mergeCell ref="H25:I25"/>
    <mergeCell ref="J25:K25"/>
    <mergeCell ref="F28:G28"/>
    <mergeCell ref="H28:I28"/>
    <mergeCell ref="J28:K28"/>
    <mergeCell ref="A29:A30"/>
    <mergeCell ref="D29:D30"/>
    <mergeCell ref="E29:E30"/>
    <mergeCell ref="F29:G30"/>
    <mergeCell ref="H29:I30"/>
    <mergeCell ref="J29:K30"/>
    <mergeCell ref="F33:G33"/>
    <mergeCell ref="H33:I33"/>
    <mergeCell ref="J33:K33"/>
    <mergeCell ref="F34:G34"/>
    <mergeCell ref="H34:I34"/>
    <mergeCell ref="J34:K34"/>
    <mergeCell ref="L29:L30"/>
    <mergeCell ref="F31:G31"/>
    <mergeCell ref="H31:I31"/>
    <mergeCell ref="J31:K31"/>
    <mergeCell ref="F32:G32"/>
    <mergeCell ref="H32:I32"/>
    <mergeCell ref="J32:K32"/>
    <mergeCell ref="F35:G35"/>
    <mergeCell ref="H35:I35"/>
    <mergeCell ref="J35:K35"/>
    <mergeCell ref="C36:L36"/>
    <mergeCell ref="A37:A39"/>
    <mergeCell ref="B37:B39"/>
    <mergeCell ref="D37:D39"/>
    <mergeCell ref="E37:E39"/>
    <mergeCell ref="F37:G39"/>
    <mergeCell ref="H37:I39"/>
    <mergeCell ref="F42:G42"/>
    <mergeCell ref="H42:I42"/>
    <mergeCell ref="J42:K42"/>
    <mergeCell ref="F43:G43"/>
    <mergeCell ref="H43:I43"/>
    <mergeCell ref="J43:K43"/>
    <mergeCell ref="J37:K39"/>
    <mergeCell ref="L37:L39"/>
    <mergeCell ref="F40:G40"/>
    <mergeCell ref="H40:I40"/>
    <mergeCell ref="J40:K40"/>
    <mergeCell ref="F41:G41"/>
    <mergeCell ref="H41:I41"/>
    <mergeCell ref="J41:K41"/>
    <mergeCell ref="A48:A49"/>
    <mergeCell ref="B48:B49"/>
    <mergeCell ref="D48:D49"/>
    <mergeCell ref="E48:E49"/>
    <mergeCell ref="F48:G49"/>
    <mergeCell ref="H48:I49"/>
    <mergeCell ref="J44:K45"/>
    <mergeCell ref="L44:L45"/>
    <mergeCell ref="F46:G46"/>
    <mergeCell ref="H46:I46"/>
    <mergeCell ref="J46:K46"/>
    <mergeCell ref="F47:G47"/>
    <mergeCell ref="H47:I47"/>
    <mergeCell ref="J47:K47"/>
    <mergeCell ref="A44:A45"/>
    <mergeCell ref="B44:B45"/>
    <mergeCell ref="D44:D45"/>
    <mergeCell ref="E44:E45"/>
    <mergeCell ref="F44:G45"/>
    <mergeCell ref="H44:I45"/>
    <mergeCell ref="F52:G52"/>
    <mergeCell ref="H52:I52"/>
    <mergeCell ref="J52:K52"/>
    <mergeCell ref="F53:G53"/>
    <mergeCell ref="H53:I53"/>
    <mergeCell ref="J53:K53"/>
    <mergeCell ref="J48:K49"/>
    <mergeCell ref="L48:L49"/>
    <mergeCell ref="F50:G50"/>
    <mergeCell ref="H50:I50"/>
    <mergeCell ref="J50:K50"/>
    <mergeCell ref="F51:G51"/>
    <mergeCell ref="H51:I51"/>
    <mergeCell ref="J51:K51"/>
    <mergeCell ref="F56:G56"/>
    <mergeCell ref="H56:I56"/>
    <mergeCell ref="J56:K56"/>
    <mergeCell ref="F57:G57"/>
    <mergeCell ref="H57:I57"/>
    <mergeCell ref="J57:K57"/>
    <mergeCell ref="F54:G54"/>
    <mergeCell ref="H54:I54"/>
    <mergeCell ref="J54:K54"/>
    <mergeCell ref="F55:G55"/>
    <mergeCell ref="H55:I55"/>
    <mergeCell ref="J55:K55"/>
    <mergeCell ref="J58:K59"/>
    <mergeCell ref="L58:L59"/>
    <mergeCell ref="F60:G60"/>
    <mergeCell ref="H60:I60"/>
    <mergeCell ref="J60:K60"/>
    <mergeCell ref="F61:G61"/>
    <mergeCell ref="H61:I61"/>
    <mergeCell ref="J61:K61"/>
    <mergeCell ref="A58:A59"/>
    <mergeCell ref="B58:B59"/>
    <mergeCell ref="D58:D59"/>
    <mergeCell ref="E58:E59"/>
    <mergeCell ref="F58:G59"/>
    <mergeCell ref="H58:I5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O27"/>
  <sheetViews>
    <sheetView tabSelected="1" topLeftCell="A13" workbookViewId="0">
      <selection activeCell="P6" sqref="P6"/>
    </sheetView>
  </sheetViews>
  <sheetFormatPr defaultRowHeight="15.75"/>
  <cols>
    <col min="1" max="1" width="9.140625" style="24"/>
    <col min="2" max="2" width="34.28515625" style="36" bestFit="1" customWidth="1"/>
    <col min="3" max="3" width="11" style="24" customWidth="1"/>
    <col min="4" max="4" width="9.42578125" style="97" customWidth="1"/>
    <col min="5" max="7" width="10.7109375" style="101" hidden="1" customWidth="1"/>
    <col min="8" max="8" width="10" style="24" bestFit="1" customWidth="1"/>
    <col min="9" max="9" width="8.85546875" style="24" bestFit="1" customWidth="1"/>
    <col min="10" max="10" width="8.85546875" style="101" hidden="1" customWidth="1"/>
    <col min="11" max="11" width="7.42578125" style="24" customWidth="1"/>
    <col min="12" max="12" width="7.42578125" style="101" hidden="1" customWidth="1"/>
    <col min="13" max="13" width="7" style="24" customWidth="1"/>
    <col min="14" max="14" width="7" style="101" hidden="1" customWidth="1"/>
    <col min="15" max="15" width="24.5703125" style="24" bestFit="1" customWidth="1"/>
    <col min="16" max="16384" width="9.140625" style="24"/>
  </cols>
  <sheetData>
    <row r="1" spans="1:15" ht="25.5" customHeight="1">
      <c r="A1" s="87" t="s">
        <v>0</v>
      </c>
      <c r="B1" s="87" t="s">
        <v>144</v>
      </c>
      <c r="C1" s="85" t="s">
        <v>156</v>
      </c>
      <c r="D1" s="94" t="s">
        <v>145</v>
      </c>
      <c r="E1" s="102" t="s">
        <v>157</v>
      </c>
      <c r="F1" s="102"/>
      <c r="G1" s="102"/>
      <c r="H1" s="85" t="s">
        <v>146</v>
      </c>
      <c r="I1" s="89" t="s">
        <v>12</v>
      </c>
      <c r="J1" s="90"/>
      <c r="K1" s="90"/>
      <c r="L1" s="90"/>
      <c r="M1" s="90"/>
      <c r="N1" s="91"/>
      <c r="O1" s="85" t="s">
        <v>150</v>
      </c>
    </row>
    <row r="2" spans="1:15" s="23" customFormat="1" ht="39.75" customHeight="1">
      <c r="A2" s="88"/>
      <c r="B2" s="88"/>
      <c r="C2" s="86"/>
      <c r="D2" s="95"/>
      <c r="E2" s="98" t="s">
        <v>158</v>
      </c>
      <c r="F2" s="98" t="s">
        <v>159</v>
      </c>
      <c r="G2" s="98" t="s">
        <v>161</v>
      </c>
      <c r="H2" s="86"/>
      <c r="I2" s="26" t="s">
        <v>147</v>
      </c>
      <c r="J2" s="100" t="s">
        <v>153</v>
      </c>
      <c r="K2" s="26" t="s">
        <v>148</v>
      </c>
      <c r="L2" s="100" t="s">
        <v>160</v>
      </c>
      <c r="M2" s="93" t="s">
        <v>149</v>
      </c>
      <c r="N2" s="100" t="s">
        <v>152</v>
      </c>
      <c r="O2" s="86"/>
    </row>
    <row r="3" spans="1:15">
      <c r="A3" s="30" t="s">
        <v>28</v>
      </c>
      <c r="B3" s="34" t="s">
        <v>29</v>
      </c>
      <c r="C3" s="28"/>
      <c r="D3" s="96"/>
      <c r="E3" s="99"/>
      <c r="F3" s="99"/>
      <c r="G3" s="99"/>
      <c r="H3" s="28"/>
      <c r="I3" s="29"/>
      <c r="J3" s="109"/>
      <c r="K3" s="29"/>
      <c r="L3" s="109"/>
      <c r="M3" s="29"/>
      <c r="N3" s="109"/>
      <c r="O3" s="29"/>
    </row>
    <row r="4" spans="1:15" s="108" customFormat="1" ht="37.5">
      <c r="A4" s="103" t="s">
        <v>30</v>
      </c>
      <c r="B4" s="104" t="s">
        <v>31</v>
      </c>
      <c r="C4" s="103" t="s">
        <v>154</v>
      </c>
      <c r="D4" s="105"/>
      <c r="E4" s="106"/>
      <c r="F4" s="106"/>
      <c r="G4" s="106"/>
      <c r="H4" s="103">
        <f>SUM(H5:H20)</f>
        <v>1108</v>
      </c>
      <c r="I4" s="107"/>
      <c r="J4" s="110"/>
      <c r="K4" s="107"/>
      <c r="L4" s="110"/>
      <c r="M4" s="107"/>
      <c r="N4" s="110"/>
      <c r="O4" s="107"/>
    </row>
    <row r="5" spans="1:15" ht="27" customHeight="1">
      <c r="A5" s="37" t="s">
        <v>35</v>
      </c>
      <c r="B5" s="92" t="s">
        <v>36</v>
      </c>
      <c r="C5" s="28"/>
      <c r="D5" s="96"/>
      <c r="E5" s="99"/>
      <c r="F5" s="99"/>
      <c r="G5" s="99"/>
      <c r="H5" s="28"/>
      <c r="I5" s="29"/>
      <c r="J5" s="109"/>
      <c r="K5" s="29"/>
      <c r="L5" s="109"/>
      <c r="M5" s="29"/>
      <c r="N5" s="109"/>
      <c r="O5" s="29"/>
    </row>
    <row r="6" spans="1:15" ht="27" customHeight="1">
      <c r="A6" s="28" t="s">
        <v>37</v>
      </c>
      <c r="B6" s="32" t="s">
        <v>38</v>
      </c>
      <c r="C6" s="28"/>
      <c r="D6" s="96"/>
      <c r="E6" s="99"/>
      <c r="F6" s="99">
        <f>1+7</f>
        <v>8</v>
      </c>
      <c r="G6" s="99">
        <f>1+1+6+29</f>
        <v>37</v>
      </c>
      <c r="H6" s="28">
        <f>SUM(E6:G6)</f>
        <v>45</v>
      </c>
      <c r="I6" s="29"/>
      <c r="J6" s="109"/>
      <c r="K6" s="29"/>
      <c r="L6" s="109"/>
      <c r="M6" s="29">
        <f>ROUND((N6/H6*100),2)</f>
        <v>13.33</v>
      </c>
      <c r="N6" s="114">
        <v>6</v>
      </c>
      <c r="O6" s="29"/>
    </row>
    <row r="7" spans="1:15" ht="27" customHeight="1">
      <c r="A7" s="28" t="s">
        <v>41</v>
      </c>
      <c r="B7" s="32" t="s">
        <v>42</v>
      </c>
      <c r="C7" s="28"/>
      <c r="D7" s="96"/>
      <c r="E7" s="99"/>
      <c r="F7" s="99">
        <f>3+49</f>
        <v>52</v>
      </c>
      <c r="G7" s="99">
        <f>2+1+28+118</f>
        <v>149</v>
      </c>
      <c r="H7" s="28">
        <f t="shared" ref="H7:H22" si="0">SUM(E7:G7)</f>
        <v>201</v>
      </c>
      <c r="I7" s="29"/>
      <c r="J7" s="109"/>
      <c r="K7" s="29">
        <f>ROUND((L7/H7*100),2)</f>
        <v>0.5</v>
      </c>
      <c r="L7" s="109">
        <v>1</v>
      </c>
      <c r="M7" s="29">
        <f>ROUND((N7/H7*100),2)</f>
        <v>8.9600000000000009</v>
      </c>
      <c r="N7" s="114">
        <v>18</v>
      </c>
      <c r="O7" s="29"/>
    </row>
    <row r="8" spans="1:15" ht="27" customHeight="1">
      <c r="A8" s="28" t="s">
        <v>45</v>
      </c>
      <c r="B8" s="32" t="s">
        <v>46</v>
      </c>
      <c r="C8" s="28"/>
      <c r="D8" s="96"/>
      <c r="E8" s="99"/>
      <c r="F8" s="99">
        <v>3</v>
      </c>
      <c r="G8" s="99">
        <f>2+30</f>
        <v>32</v>
      </c>
      <c r="H8" s="28">
        <f t="shared" si="0"/>
        <v>35</v>
      </c>
      <c r="I8" s="29"/>
      <c r="J8" s="109"/>
      <c r="K8" s="29"/>
      <c r="L8" s="109"/>
      <c r="M8" s="29">
        <f>ROUND((N8/H8*100),2)</f>
        <v>25.71</v>
      </c>
      <c r="N8" s="115">
        <f>1+8</f>
        <v>9</v>
      </c>
      <c r="O8" s="29"/>
    </row>
    <row r="9" spans="1:15" ht="27" customHeight="1">
      <c r="A9" s="37" t="s">
        <v>48</v>
      </c>
      <c r="B9" s="92" t="s">
        <v>49</v>
      </c>
      <c r="C9" s="28"/>
      <c r="D9" s="96"/>
      <c r="E9" s="99"/>
      <c r="F9" s="99">
        <f>1+3</f>
        <v>4</v>
      </c>
      <c r="G9" s="99">
        <f>3+7+86</f>
        <v>96</v>
      </c>
      <c r="H9" s="28">
        <f t="shared" si="0"/>
        <v>100</v>
      </c>
      <c r="I9" s="29"/>
      <c r="J9" s="109"/>
      <c r="K9" s="29">
        <f>ROUND((L9/H9*100),2)</f>
        <v>2</v>
      </c>
      <c r="L9" s="109">
        <v>2</v>
      </c>
      <c r="M9" s="29">
        <f>ROUND((N9/H9*100),2)</f>
        <v>7</v>
      </c>
      <c r="N9" s="114">
        <v>7</v>
      </c>
      <c r="O9" s="29"/>
    </row>
    <row r="10" spans="1:15" ht="27" customHeight="1">
      <c r="A10" s="37" t="s">
        <v>51</v>
      </c>
      <c r="B10" s="92" t="s">
        <v>52</v>
      </c>
      <c r="C10" s="28"/>
      <c r="D10" s="96"/>
      <c r="E10" s="99"/>
      <c r="F10" s="99"/>
      <c r="G10" s="99"/>
      <c r="H10" s="28"/>
      <c r="I10" s="29"/>
      <c r="J10" s="109"/>
      <c r="K10" s="29"/>
      <c r="L10" s="109"/>
      <c r="M10" s="29"/>
      <c r="N10" s="109"/>
      <c r="O10" s="29"/>
    </row>
    <row r="11" spans="1:15" ht="27" customHeight="1">
      <c r="A11" s="28" t="s">
        <v>53</v>
      </c>
      <c r="B11" s="32" t="s">
        <v>54</v>
      </c>
      <c r="C11" s="28"/>
      <c r="D11" s="96"/>
      <c r="E11" s="99"/>
      <c r="F11" s="99">
        <f>3+33</f>
        <v>36</v>
      </c>
      <c r="G11" s="99">
        <f>1+19+92</f>
        <v>112</v>
      </c>
      <c r="H11" s="28">
        <f t="shared" si="0"/>
        <v>148</v>
      </c>
      <c r="I11" s="29"/>
      <c r="J11" s="109"/>
      <c r="K11" s="29">
        <f>ROUND((L11/H11*100),2)</f>
        <v>0.68</v>
      </c>
      <c r="L11" s="109">
        <v>1</v>
      </c>
      <c r="M11" s="29">
        <f>ROUND((N11/H11*100),2)</f>
        <v>7.43</v>
      </c>
      <c r="N11" s="109">
        <v>11</v>
      </c>
      <c r="O11" s="29"/>
    </row>
    <row r="12" spans="1:15" ht="27" customHeight="1">
      <c r="A12" s="28" t="s">
        <v>56</v>
      </c>
      <c r="B12" s="32" t="s">
        <v>164</v>
      </c>
      <c r="C12" s="28"/>
      <c r="D12" s="96"/>
      <c r="E12" s="99"/>
      <c r="F12" s="99"/>
      <c r="G12" s="99">
        <v>14</v>
      </c>
      <c r="H12" s="28">
        <f t="shared" si="0"/>
        <v>14</v>
      </c>
      <c r="I12" s="29"/>
      <c r="J12" s="109"/>
      <c r="K12" s="29">
        <f>ROUND((L12/H12*100),2)</f>
        <v>7.14</v>
      </c>
      <c r="L12" s="109">
        <v>1</v>
      </c>
      <c r="M12" s="29">
        <f>ROUND((N12/H12*100),2)</f>
        <v>7.14</v>
      </c>
      <c r="N12" s="109">
        <v>1</v>
      </c>
      <c r="O12" s="29"/>
    </row>
    <row r="13" spans="1:15" ht="27" customHeight="1">
      <c r="A13" s="28" t="s">
        <v>59</v>
      </c>
      <c r="B13" s="32" t="s">
        <v>57</v>
      </c>
      <c r="C13" s="28"/>
      <c r="D13" s="96"/>
      <c r="E13" s="99"/>
      <c r="F13" s="99">
        <v>1</v>
      </c>
      <c r="G13" s="99">
        <f>4+3</f>
        <v>7</v>
      </c>
      <c r="H13" s="28">
        <f t="shared" si="0"/>
        <v>8</v>
      </c>
      <c r="I13" s="29"/>
      <c r="J13" s="109"/>
      <c r="K13" s="29"/>
      <c r="L13" s="109"/>
      <c r="M13" s="29"/>
      <c r="N13" s="109"/>
      <c r="O13" s="29"/>
    </row>
    <row r="14" spans="1:15" ht="27" customHeight="1">
      <c r="A14" s="28" t="s">
        <v>163</v>
      </c>
      <c r="B14" s="32" t="s">
        <v>60</v>
      </c>
      <c r="C14" s="28"/>
      <c r="D14" s="96"/>
      <c r="E14" s="99"/>
      <c r="F14" s="99">
        <v>3</v>
      </c>
      <c r="G14" s="99">
        <f>1+12</f>
        <v>13</v>
      </c>
      <c r="H14" s="28">
        <f>SUM(E14:G14)</f>
        <v>16</v>
      </c>
      <c r="I14" s="29"/>
      <c r="J14" s="109"/>
      <c r="K14" s="29"/>
      <c r="L14" s="109"/>
      <c r="M14" s="29">
        <f>ROUND((N14/H14*100),2)</f>
        <v>18.75</v>
      </c>
      <c r="N14" s="109">
        <v>3</v>
      </c>
      <c r="O14" s="29"/>
    </row>
    <row r="15" spans="1:15" ht="27" customHeight="1">
      <c r="A15" s="37" t="s">
        <v>61</v>
      </c>
      <c r="B15" s="92" t="s">
        <v>62</v>
      </c>
      <c r="C15" s="28"/>
      <c r="D15" s="96"/>
      <c r="E15" s="99"/>
      <c r="F15" s="99">
        <f>6+16</f>
        <v>22</v>
      </c>
      <c r="G15" s="99">
        <f>1+6+15+292</f>
        <v>314</v>
      </c>
      <c r="H15" s="28">
        <f t="shared" si="0"/>
        <v>336</v>
      </c>
      <c r="I15" s="29"/>
      <c r="J15" s="109"/>
      <c r="K15" s="29"/>
      <c r="L15" s="109"/>
      <c r="M15" s="29">
        <f>ROUND((N15/H15*100),2)</f>
        <v>6.25</v>
      </c>
      <c r="N15" s="109">
        <v>21</v>
      </c>
      <c r="O15" s="29"/>
    </row>
    <row r="16" spans="1:15" ht="27" customHeight="1">
      <c r="A16" s="37" t="s">
        <v>64</v>
      </c>
      <c r="B16" s="92" t="s">
        <v>65</v>
      </c>
      <c r="C16" s="28"/>
      <c r="D16" s="96"/>
      <c r="E16" s="99"/>
      <c r="F16" s="99">
        <v>1</v>
      </c>
      <c r="G16" s="99">
        <v>69</v>
      </c>
      <c r="H16" s="28">
        <f t="shared" si="0"/>
        <v>70</v>
      </c>
      <c r="I16" s="29"/>
      <c r="J16" s="109"/>
      <c r="K16" s="29">
        <f>ROUND((L16/H16*100),2)</f>
        <v>5.71</v>
      </c>
      <c r="L16" s="109">
        <v>4</v>
      </c>
      <c r="M16" s="29">
        <f>ROUND((N16/H16*100),2)</f>
        <v>51.43</v>
      </c>
      <c r="N16" s="109">
        <v>36</v>
      </c>
      <c r="O16" s="29"/>
    </row>
    <row r="17" spans="1:15" ht="27" customHeight="1">
      <c r="A17" s="37" t="s">
        <v>68</v>
      </c>
      <c r="B17" s="92" t="s">
        <v>69</v>
      </c>
      <c r="C17" s="28"/>
      <c r="D17" s="96"/>
      <c r="E17" s="99"/>
      <c r="F17" s="99"/>
      <c r="G17" s="99"/>
      <c r="H17" s="28"/>
      <c r="I17" s="29"/>
      <c r="J17" s="109"/>
      <c r="K17" s="29"/>
      <c r="L17" s="109"/>
      <c r="M17" s="29"/>
      <c r="N17" s="109"/>
      <c r="O17" s="29"/>
    </row>
    <row r="18" spans="1:15" ht="27" customHeight="1">
      <c r="A18" s="28" t="s">
        <v>70</v>
      </c>
      <c r="B18" s="32" t="s">
        <v>71</v>
      </c>
      <c r="C18" s="28"/>
      <c r="D18" s="96"/>
      <c r="E18" s="99"/>
      <c r="F18" s="99">
        <f>1+8</f>
        <v>9</v>
      </c>
      <c r="G18" s="99">
        <f>3+20</f>
        <v>23</v>
      </c>
      <c r="H18" s="28">
        <f t="shared" si="0"/>
        <v>32</v>
      </c>
      <c r="I18" s="29"/>
      <c r="J18" s="109"/>
      <c r="K18" s="29"/>
      <c r="L18" s="109"/>
      <c r="M18" s="29">
        <f>ROUND((N18/H18*100),2)</f>
        <v>18.75</v>
      </c>
      <c r="N18" s="109">
        <v>6</v>
      </c>
      <c r="O18" s="29"/>
    </row>
    <row r="19" spans="1:15" ht="27" customHeight="1">
      <c r="A19" s="28" t="s">
        <v>74</v>
      </c>
      <c r="B19" s="32" t="s">
        <v>75</v>
      </c>
      <c r="C19" s="28"/>
      <c r="D19" s="96"/>
      <c r="E19" s="99"/>
      <c r="F19" s="99">
        <v>10</v>
      </c>
      <c r="G19" s="99">
        <f>6+49</f>
        <v>55</v>
      </c>
      <c r="H19" s="28">
        <f t="shared" si="0"/>
        <v>65</v>
      </c>
      <c r="I19" s="29"/>
      <c r="J19" s="109"/>
      <c r="K19" s="29"/>
      <c r="L19" s="109"/>
      <c r="M19" s="29">
        <f>ROUND((N19/H19*100),2)</f>
        <v>3.08</v>
      </c>
      <c r="N19" s="109">
        <v>2</v>
      </c>
      <c r="O19" s="29"/>
    </row>
    <row r="20" spans="1:15" ht="27" customHeight="1">
      <c r="A20" s="28" t="s">
        <v>77</v>
      </c>
      <c r="B20" s="32" t="s">
        <v>78</v>
      </c>
      <c r="C20" s="28"/>
      <c r="D20" s="96"/>
      <c r="E20" s="99"/>
      <c r="F20" s="99">
        <v>2</v>
      </c>
      <c r="G20" s="99">
        <f>3+33</f>
        <v>36</v>
      </c>
      <c r="H20" s="28">
        <f t="shared" si="0"/>
        <v>38</v>
      </c>
      <c r="I20" s="29"/>
      <c r="J20" s="109"/>
      <c r="K20" s="29"/>
      <c r="L20" s="109"/>
      <c r="M20" s="29">
        <f>ROUND((N20/H20*100),2)</f>
        <v>7.89</v>
      </c>
      <c r="N20" s="109">
        <f>1+2</f>
        <v>3</v>
      </c>
      <c r="O20" s="29"/>
    </row>
    <row r="21" spans="1:15" s="23" customFormat="1" ht="31.5">
      <c r="A21" s="26" t="s">
        <v>80</v>
      </c>
      <c r="B21" s="33" t="s">
        <v>151</v>
      </c>
      <c r="C21" s="26" t="s">
        <v>155</v>
      </c>
      <c r="D21" s="93"/>
      <c r="E21" s="100"/>
      <c r="F21" s="100"/>
      <c r="G21" s="100"/>
      <c r="H21" s="26">
        <f>SUM(H22:H26)</f>
        <v>69</v>
      </c>
      <c r="I21" s="27"/>
      <c r="J21" s="111"/>
      <c r="K21" s="27"/>
      <c r="L21" s="111"/>
      <c r="M21" s="27"/>
      <c r="N21" s="111"/>
      <c r="O21" s="27"/>
    </row>
    <row r="22" spans="1:15" ht="30" customHeight="1">
      <c r="A22" s="31" t="s">
        <v>85</v>
      </c>
      <c r="B22" s="35" t="s">
        <v>36</v>
      </c>
      <c r="C22" s="28"/>
      <c r="D22" s="96"/>
      <c r="E22" s="99">
        <v>25</v>
      </c>
      <c r="F22" s="99"/>
      <c r="G22" s="99"/>
      <c r="H22" s="28">
        <f>SUM(E22:G22)</f>
        <v>25</v>
      </c>
      <c r="I22" s="29"/>
      <c r="J22" s="109"/>
      <c r="K22" s="29"/>
      <c r="L22" s="109"/>
      <c r="M22" s="29">
        <f>ROUND((N22/H22*100),2)</f>
        <v>76</v>
      </c>
      <c r="N22" s="109">
        <v>19</v>
      </c>
      <c r="O22" s="29"/>
    </row>
    <row r="23" spans="1:15" ht="30" customHeight="1">
      <c r="A23" s="31" t="s">
        <v>88</v>
      </c>
      <c r="B23" s="35" t="s">
        <v>62</v>
      </c>
      <c r="C23" s="28"/>
      <c r="D23" s="96"/>
      <c r="E23" s="99">
        <v>17</v>
      </c>
      <c r="F23" s="99">
        <v>3</v>
      </c>
      <c r="G23" s="99"/>
      <c r="H23" s="28">
        <f t="shared" ref="H23:H26" si="1">SUM(E23:G23)</f>
        <v>20</v>
      </c>
      <c r="I23" s="29"/>
      <c r="J23" s="109"/>
      <c r="K23" s="29"/>
      <c r="L23" s="109"/>
      <c r="M23" s="29">
        <f>ROUND((N23/H23*100),2)</f>
        <v>35</v>
      </c>
      <c r="N23" s="109">
        <f>6+1</f>
        <v>7</v>
      </c>
      <c r="O23" s="29"/>
    </row>
    <row r="24" spans="1:15" ht="30" customHeight="1">
      <c r="A24" s="31" t="s">
        <v>90</v>
      </c>
      <c r="B24" s="35" t="s">
        <v>52</v>
      </c>
      <c r="C24" s="28"/>
      <c r="D24" s="96"/>
      <c r="E24" s="99">
        <v>16</v>
      </c>
      <c r="F24" s="99"/>
      <c r="G24" s="99"/>
      <c r="H24" s="28">
        <f t="shared" si="1"/>
        <v>16</v>
      </c>
      <c r="I24" s="29"/>
      <c r="J24" s="109"/>
      <c r="K24" s="29"/>
      <c r="L24" s="109"/>
      <c r="M24" s="29">
        <f>ROUND((N24/H24*100),2)</f>
        <v>25</v>
      </c>
      <c r="N24" s="109">
        <v>4</v>
      </c>
      <c r="O24" s="29"/>
    </row>
    <row r="25" spans="1:15" ht="30" customHeight="1">
      <c r="A25" s="31" t="s">
        <v>162</v>
      </c>
      <c r="B25" s="35" t="s">
        <v>69</v>
      </c>
      <c r="C25" s="28"/>
      <c r="D25" s="96"/>
      <c r="E25" s="99"/>
      <c r="F25" s="99"/>
      <c r="G25" s="99"/>
      <c r="H25" s="28"/>
      <c r="I25" s="29"/>
      <c r="J25" s="109"/>
      <c r="K25" s="29"/>
      <c r="L25" s="109"/>
      <c r="M25" s="29"/>
      <c r="N25" s="109"/>
      <c r="O25" s="29"/>
    </row>
    <row r="26" spans="1:15" ht="30" customHeight="1">
      <c r="A26" s="28" t="s">
        <v>91</v>
      </c>
      <c r="B26" s="32" t="s">
        <v>75</v>
      </c>
      <c r="C26" s="28"/>
      <c r="D26" s="96"/>
      <c r="E26" s="99">
        <v>7</v>
      </c>
      <c r="F26" s="99"/>
      <c r="G26" s="99">
        <v>1</v>
      </c>
      <c r="H26" s="28">
        <f t="shared" si="1"/>
        <v>8</v>
      </c>
      <c r="I26" s="29"/>
      <c r="J26" s="109"/>
      <c r="K26" s="29"/>
      <c r="L26" s="109"/>
      <c r="M26" s="29">
        <f>ROUND((N26/H26*100),2)</f>
        <v>50</v>
      </c>
      <c r="N26" s="109">
        <v>4</v>
      </c>
      <c r="O26" s="29"/>
    </row>
    <row r="27" spans="1:15" s="23" customFormat="1" ht="22.5" customHeight="1">
      <c r="A27" s="112" t="s">
        <v>165</v>
      </c>
      <c r="B27" s="112"/>
      <c r="C27" s="27"/>
      <c r="D27" s="113"/>
      <c r="E27" s="111"/>
      <c r="F27" s="111"/>
      <c r="G27" s="111"/>
      <c r="H27" s="27">
        <f>H21+H4</f>
        <v>1177</v>
      </c>
      <c r="I27" s="27"/>
      <c r="J27" s="111"/>
      <c r="K27" s="27"/>
      <c r="L27" s="111"/>
      <c r="M27" s="27"/>
      <c r="N27" s="111"/>
      <c r="O27" s="27"/>
    </row>
  </sheetData>
  <mergeCells count="9">
    <mergeCell ref="A27:B27"/>
    <mergeCell ref="D1:D2"/>
    <mergeCell ref="C1:C2"/>
    <mergeCell ref="B1:B2"/>
    <mergeCell ref="A1:A2"/>
    <mergeCell ref="O1:O2"/>
    <mergeCell ref="I1:N1"/>
    <mergeCell ref="H1:H2"/>
    <mergeCell ref="E1:G1"/>
  </mergeCells>
  <pageMargins left="0.32" right="0.32" top="0.37" bottom="0.6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2018</vt:lpstr>
      <vt:lpstr>2019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thao</dc:creator>
  <cp:lastModifiedBy>thao</cp:lastModifiedBy>
  <cp:lastPrinted>2019-11-28T09:21:05Z</cp:lastPrinted>
  <dcterms:created xsi:type="dcterms:W3CDTF">2019-11-28T06:53:50Z</dcterms:created>
  <dcterms:modified xsi:type="dcterms:W3CDTF">2019-11-28T09:21:06Z</dcterms:modified>
</cp:coreProperties>
</file>